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 activeTab="1"/>
  </bookViews>
  <sheets>
    <sheet name="财务表" sheetId="1" r:id="rId1"/>
    <sheet name="经营表" sheetId="2" r:id="rId2"/>
  </sheets>
  <calcPr calcId="144525"/>
</workbook>
</file>

<file path=xl/sharedStrings.xml><?xml version="1.0" encoding="utf-8"?>
<sst xmlns="http://schemas.openxmlformats.org/spreadsheetml/2006/main" count="82">
  <si>
    <t>附件1</t>
  </si>
  <si>
    <t>2020年11月末市管国有企业财务状况表</t>
  </si>
  <si>
    <t>单位：万元</t>
  </si>
  <si>
    <t>单位名称</t>
  </si>
  <si>
    <t>资产</t>
  </si>
  <si>
    <t>负债</t>
  </si>
  <si>
    <t>资产负债率</t>
  </si>
  <si>
    <t>所有者权益总额</t>
  </si>
  <si>
    <t>本年累计</t>
  </si>
  <si>
    <t>上年同期</t>
  </si>
  <si>
    <t>增幅</t>
  </si>
  <si>
    <t>其中：
带息负债</t>
  </si>
  <si>
    <t>合计</t>
  </si>
  <si>
    <t>河南豫光金铅集团有限责任公司</t>
  </si>
  <si>
    <t>济源投资集团有限公司</t>
  </si>
  <si>
    <t>济源市文化旅游投资集团有限公司</t>
  </si>
  <si>
    <t>济源市城投建设发展有限公司</t>
  </si>
  <si>
    <t>济源市交通投资集团有限公司</t>
  </si>
  <si>
    <t>161577</t>
  </si>
  <si>
    <t>143910</t>
  </si>
  <si>
    <t>167028</t>
  </si>
  <si>
    <t>123049</t>
  </si>
  <si>
    <t>145864</t>
  </si>
  <si>
    <t>济源市水利建设投资有限责任公司</t>
  </si>
  <si>
    <t>济源市国有资本运营有限公司</t>
  </si>
  <si>
    <t>55675.80</t>
  </si>
  <si>
    <t>32002.47</t>
  </si>
  <si>
    <t>25496.23</t>
  </si>
  <si>
    <t>8918.36</t>
  </si>
  <si>
    <t>15601.62</t>
  </si>
  <si>
    <t>济源市农业综合开发有限公司</t>
  </si>
  <si>
    <t>9629.88</t>
  </si>
  <si>
    <t>5413.12</t>
  </si>
  <si>
    <t>203.56</t>
  </si>
  <si>
    <t>147.80</t>
  </si>
  <si>
    <t>9426.31</t>
  </si>
  <si>
    <t>5265.32</t>
  </si>
  <si>
    <t>济源市粮业有限公司</t>
  </si>
  <si>
    <t>附件2</t>
  </si>
  <si>
    <t>2020年1-11月市管国有企业经营情况表</t>
  </si>
  <si>
    <t>营业收入</t>
  </si>
  <si>
    <t>营业成本</t>
  </si>
  <si>
    <t>税金及附加</t>
  </si>
  <si>
    <t>利润总额</t>
  </si>
  <si>
    <t>净利润</t>
  </si>
  <si>
    <t>本月数</t>
  </si>
  <si>
    <t>上年
同期</t>
  </si>
  <si>
    <t>1215</t>
  </si>
  <si>
    <t>6350</t>
  </si>
  <si>
    <t>9447</t>
  </si>
  <si>
    <t>728</t>
  </si>
  <si>
    <t>7968</t>
  </si>
  <si>
    <t>12172</t>
  </si>
  <si>
    <t>0</t>
  </si>
  <si>
    <t>15</t>
  </si>
  <si>
    <t>625</t>
  </si>
  <si>
    <t>-3625</t>
  </si>
  <si>
    <t>-6351</t>
  </si>
  <si>
    <t>999.99</t>
  </si>
  <si>
    <t>7791.41</t>
  </si>
  <si>
    <t>9129.76</t>
  </si>
  <si>
    <t>677.63</t>
  </si>
  <si>
    <t>5331.18</t>
  </si>
  <si>
    <t>6238.03</t>
  </si>
  <si>
    <t>2.39</t>
  </si>
  <si>
    <t>51.43</t>
  </si>
  <si>
    <t>10.12</t>
  </si>
  <si>
    <t>-24.25</t>
  </si>
  <si>
    <t>1285.28</t>
  </si>
  <si>
    <t>-44.56</t>
  </si>
  <si>
    <t>1161.74</t>
  </si>
  <si>
    <t>61.78</t>
  </si>
  <si>
    <t>515.50</t>
  </si>
  <si>
    <t>5.94</t>
  </si>
  <si>
    <t>4.77</t>
  </si>
  <si>
    <t>146.98</t>
  </si>
  <si>
    <t>0.18</t>
  </si>
  <si>
    <t>13.80</t>
  </si>
  <si>
    <t>0.14</t>
  </si>
  <si>
    <t>9.79</t>
  </si>
  <si>
    <t>-167.66</t>
  </si>
  <si>
    <t>-23.43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</si>
</sst>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  <numFmt numFmtId="177" formatCode="0.0_ "/>
    <numFmt numFmtId="178" formatCode="0_ "/>
    <numFmt numFmtId="179" formatCode="0.00_);[Red]\(0.00\)"/>
    <numFmt numFmtId="180" formatCode="0.00_ "/>
  </numFmts>
  <fonts count="39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9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sz val="20"/>
      <color indexed="8"/>
      <name val="黑体"/>
      <charset val="134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sz val="14"/>
      <color indexed="8"/>
      <name val="宋体"/>
      <charset val="134"/>
    </font>
    <font>
      <sz val="14"/>
      <color indexed="8"/>
      <name val="黑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宋体"/>
      <charset val="134"/>
    </font>
    <font>
      <sz val="12"/>
      <color indexed="8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宋体"/>
      <charset val="134"/>
    </font>
    <font>
      <sz val="11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15" applyNumberFormat="0" applyAlignment="0" applyProtection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2" borderId="19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2" borderId="15" applyNumberFormat="0" applyAlignment="0" applyProtection="0">
      <alignment vertical="center"/>
    </xf>
    <xf numFmtId="0" fontId="8" fillId="9" borderId="16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4" fontId="23" fillId="0" borderId="0" xfId="0" applyNumberFormat="1" applyFont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77" fontId="25" fillId="0" borderId="3" xfId="0" applyNumberFormat="1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center" vertical="center" wrapText="1"/>
    </xf>
    <xf numFmtId="176" fontId="25" fillId="0" borderId="2" xfId="6" applyNumberFormat="1" applyFont="1" applyFill="1" applyBorder="1" applyAlignment="1">
      <alignment horizontal="center" vertical="center" wrapText="1"/>
    </xf>
    <xf numFmtId="177" fontId="25" fillId="0" borderId="2" xfId="6" applyNumberFormat="1" applyFont="1" applyFill="1" applyBorder="1" applyAlignment="1">
      <alignment horizontal="center" vertical="center" wrapText="1"/>
    </xf>
    <xf numFmtId="177" fontId="25" fillId="0" borderId="4" xfId="0" applyNumberFormat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0" fillId="0" borderId="6" xfId="6" applyNumberFormat="1" applyFont="1" applyFill="1" applyBorder="1" applyAlignment="1">
      <alignment horizontal="center" vertical="center" wrapText="1"/>
    </xf>
    <xf numFmtId="178" fontId="27" fillId="0" borderId="4" xfId="0" applyNumberFormat="1" applyFont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176" fontId="0" fillId="0" borderId="2" xfId="6" applyNumberFormat="1" applyFont="1" applyFill="1" applyBorder="1" applyAlignment="1">
      <alignment horizontal="center" vertical="center" wrapText="1"/>
    </xf>
    <xf numFmtId="178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177" fontId="0" fillId="0" borderId="4" xfId="6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left" vertical="center" wrapText="1"/>
    </xf>
    <xf numFmtId="49" fontId="29" fillId="0" borderId="4" xfId="0" applyNumberFormat="1" applyFont="1" applyBorder="1" applyAlignment="1">
      <alignment horizontal="center" vertical="center"/>
    </xf>
    <xf numFmtId="176" fontId="0" fillId="0" borderId="8" xfId="6" applyNumberFormat="1" applyFont="1" applyFill="1" applyBorder="1" applyAlignment="1">
      <alignment horizontal="center" vertical="center"/>
    </xf>
    <xf numFmtId="178" fontId="29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76" fontId="25" fillId="0" borderId="4" xfId="6" applyNumberFormat="1" applyFont="1" applyFill="1" applyBorder="1" applyAlignment="1">
      <alignment horizontal="center" vertical="center" wrapText="1"/>
    </xf>
    <xf numFmtId="177" fontId="25" fillId="0" borderId="4" xfId="6" applyNumberFormat="1" applyFont="1" applyFill="1" applyBorder="1" applyAlignment="1">
      <alignment horizontal="center" vertical="center" wrapText="1"/>
    </xf>
    <xf numFmtId="176" fontId="25" fillId="0" borderId="4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5" fillId="0" borderId="6" xfId="0" applyNumberFormat="1" applyFont="1" applyFill="1" applyBorder="1" applyAlignment="1">
      <alignment horizontal="center" vertical="center" wrapText="1"/>
    </xf>
    <xf numFmtId="176" fontId="0" fillId="0" borderId="4" xfId="6" applyNumberFormat="1" applyFont="1" applyFill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center" vertical="center"/>
    </xf>
    <xf numFmtId="176" fontId="0" fillId="0" borderId="4" xfId="6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27" fillId="0" borderId="8" xfId="6" applyNumberFormat="1" applyFont="1" applyBorder="1" applyAlignment="1">
      <alignment horizontal="center" vertical="center"/>
    </xf>
    <xf numFmtId="179" fontId="27" fillId="0" borderId="4" xfId="6" applyNumberFormat="1" applyFont="1" applyBorder="1" applyAlignment="1">
      <alignment horizontal="center" vertical="center"/>
    </xf>
    <xf numFmtId="3" fontId="28" fillId="0" borderId="1" xfId="6" applyNumberFormat="1" applyFont="1" applyFill="1" applyBorder="1" applyAlignment="1">
      <alignment horizontal="center" vertical="center"/>
    </xf>
    <xf numFmtId="3" fontId="28" fillId="0" borderId="10" xfId="6" applyNumberFormat="1" applyFont="1" applyFill="1" applyBorder="1" applyAlignment="1">
      <alignment horizontal="center" vertical="center"/>
    </xf>
    <xf numFmtId="176" fontId="0" fillId="0" borderId="8" xfId="6" applyNumberFormat="1" applyFont="1" applyFill="1" applyBorder="1" applyAlignment="1">
      <alignment horizontal="center" vertical="center" wrapText="1"/>
    </xf>
    <xf numFmtId="177" fontId="29" fillId="0" borderId="8" xfId="6" applyNumberFormat="1" applyFont="1" applyBorder="1" applyAlignment="1">
      <alignment horizontal="center" vertical="center"/>
    </xf>
    <xf numFmtId="177" fontId="29" fillId="0" borderId="4" xfId="6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179" fontId="29" fillId="0" borderId="4" xfId="0" applyNumberFormat="1" applyFont="1" applyFill="1" applyBorder="1" applyAlignment="1">
      <alignment horizontal="center" vertical="center"/>
    </xf>
    <xf numFmtId="49" fontId="29" fillId="0" borderId="8" xfId="6" applyNumberFormat="1" applyFont="1" applyFill="1" applyBorder="1" applyAlignment="1">
      <alignment horizontal="center" vertical="center"/>
    </xf>
    <xf numFmtId="49" fontId="29" fillId="0" borderId="4" xfId="6" applyNumberFormat="1" applyFont="1" applyFill="1" applyBorder="1" applyAlignment="1">
      <alignment horizontal="center" vertical="center"/>
    </xf>
    <xf numFmtId="180" fontId="27" fillId="0" borderId="4" xfId="6" applyNumberFormat="1" applyFont="1" applyBorder="1" applyAlignment="1">
      <alignment horizontal="center" vertical="center"/>
    </xf>
    <xf numFmtId="49" fontId="29" fillId="0" borderId="8" xfId="6" applyNumberFormat="1" applyFont="1" applyFill="1" applyBorder="1" applyAlignment="1" applyProtection="1">
      <alignment horizontal="center" vertical="center"/>
    </xf>
    <xf numFmtId="49" fontId="29" fillId="0" borderId="4" xfId="6" applyNumberFormat="1" applyFont="1" applyFill="1" applyBorder="1" applyAlignment="1" applyProtection="1">
      <alignment horizontal="center" vertical="center"/>
    </xf>
    <xf numFmtId="0" fontId="30" fillId="0" borderId="8" xfId="6" applyNumberFormat="1" applyFont="1" applyFill="1" applyBorder="1" applyAlignment="1" applyProtection="1">
      <alignment horizontal="center" vertical="center"/>
    </xf>
    <xf numFmtId="0" fontId="30" fillId="0" borderId="4" xfId="6" applyNumberFormat="1" applyFont="1" applyFill="1" applyBorder="1" applyAlignment="1" applyProtection="1">
      <alignment horizontal="center" vertical="center"/>
    </xf>
    <xf numFmtId="0" fontId="29" fillId="0" borderId="4" xfId="6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 wrapText="1"/>
      <protection locked="0"/>
    </xf>
    <xf numFmtId="0" fontId="27" fillId="0" borderId="4" xfId="0" applyFont="1" applyBorder="1" applyAlignment="1">
      <alignment horizontal="center" vertical="center"/>
    </xf>
    <xf numFmtId="3" fontId="28" fillId="0" borderId="9" xfId="0" applyNumberFormat="1" applyFont="1" applyFill="1" applyBorder="1" applyAlignment="1">
      <alignment horizontal="center" vertical="center"/>
    </xf>
    <xf numFmtId="177" fontId="29" fillId="0" borderId="1" xfId="6" applyNumberFormat="1" applyFont="1" applyBorder="1" applyAlignment="1">
      <alignment horizontal="center" vertical="center"/>
    </xf>
    <xf numFmtId="176" fontId="0" fillId="0" borderId="1" xfId="6" applyNumberFormat="1" applyFont="1" applyFill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/>
    </xf>
    <xf numFmtId="0" fontId="30" fillId="0" borderId="1" xfId="6" applyNumberFormat="1" applyFont="1" applyFill="1" applyBorder="1" applyAlignment="1" applyProtection="1">
      <alignment horizontal="center" vertical="center"/>
    </xf>
    <xf numFmtId="0" fontId="31" fillId="0" borderId="0" xfId="0" applyFont="1">
      <alignment vertical="center"/>
    </xf>
    <xf numFmtId="0" fontId="21" fillId="0" borderId="0" xfId="0" applyFont="1">
      <alignment vertical="center"/>
    </xf>
    <xf numFmtId="0" fontId="3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9" fontId="29" fillId="0" borderId="0" xfId="0" applyNumberFormat="1" applyFont="1" applyFill="1" applyAlignment="1" applyProtection="1">
      <alignment horizontal="center" vertical="center"/>
      <protection locked="0"/>
    </xf>
    <xf numFmtId="0" fontId="34" fillId="0" borderId="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177" fontId="35" fillId="0" borderId="8" xfId="0" applyNumberFormat="1" applyFont="1" applyFill="1" applyBorder="1" applyAlignment="1">
      <alignment horizontal="center" vertical="center"/>
    </xf>
    <xf numFmtId="176" fontId="35" fillId="0" borderId="3" xfId="0" applyNumberFormat="1" applyFont="1" applyFill="1" applyBorder="1" applyAlignment="1">
      <alignment horizontal="center" vertical="center"/>
    </xf>
    <xf numFmtId="177" fontId="35" fillId="0" borderId="4" xfId="0" applyNumberFormat="1" applyFont="1" applyFill="1" applyBorder="1" applyAlignment="1">
      <alignment horizontal="center" vertical="center"/>
    </xf>
    <xf numFmtId="177" fontId="35" fillId="0" borderId="11" xfId="0" applyNumberFormat="1" applyFont="1" applyFill="1" applyBorder="1" applyAlignment="1">
      <alignment horizontal="center" vertical="center" wrapText="1"/>
    </xf>
    <xf numFmtId="177" fontId="35" fillId="0" borderId="11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0" fontId="37" fillId="0" borderId="1" xfId="0" applyNumberFormat="1" applyFont="1" applyFill="1" applyBorder="1" applyAlignment="1">
      <alignment horizontal="center" vertical="center"/>
    </xf>
    <xf numFmtId="10" fontId="37" fillId="0" borderId="2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left" vertical="center"/>
    </xf>
    <xf numFmtId="49" fontId="29" fillId="0" borderId="10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38" fillId="0" borderId="0" xfId="0" applyFont="1">
      <alignment vertical="center"/>
    </xf>
    <xf numFmtId="0" fontId="33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</cellXfs>
  <cellStyles count="52">
    <cellStyle name="常规" xfId="0" builtinId="0"/>
    <cellStyle name="常规_Sheet1_5" xfId="1"/>
    <cellStyle name="千位分隔" xfId="2" builtinId="3"/>
    <cellStyle name="货币" xfId="3" builtinId="4"/>
    <cellStyle name="千位分隔[0]" xfId="4" builtinId="6"/>
    <cellStyle name="强调文字颜色 4" xfId="5"/>
    <cellStyle name="百分比" xfId="6" builtinId="5"/>
    <cellStyle name="货币[0]" xfId="7" builtinId="7"/>
    <cellStyle name="标题" xfId="8"/>
    <cellStyle name="20% - 强调文字颜色 3" xfId="9"/>
    <cellStyle name="输入" xfId="10"/>
    <cellStyle name="常规_Sheet1_4" xfId="11"/>
    <cellStyle name="差" xfId="12"/>
    <cellStyle name="40% - 强调文字颜色 3" xfId="13"/>
    <cellStyle name="60% - 强调文字颜色 3" xfId="14"/>
    <cellStyle name="超链接" xfId="15" builtinId="8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检查单元格" xfId="29"/>
    <cellStyle name="链接单元格" xfId="30"/>
    <cellStyle name="强调文字颜色 2" xfId="31"/>
    <cellStyle name="20% - 强调文字颜色 6" xfId="32"/>
    <cellStyle name="汇总" xfId="33"/>
    <cellStyle name="好" xfId="34"/>
    <cellStyle name="适中" xfId="35"/>
    <cellStyle name="强调文字颜色 1" xfId="36"/>
    <cellStyle name="20% - 强调文字颜色 5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40% - 强调文字颜色 6" xfId="49"/>
    <cellStyle name="60% - 强调文字颜色 6" xfId="50"/>
    <cellStyle name="常规_Sheet1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opLeftCell="B3" workbookViewId="0">
      <selection activeCell="J7" sqref="J7"/>
    </sheetView>
  </sheetViews>
  <sheetFormatPr defaultColWidth="9" defaultRowHeight="13.5"/>
  <cols>
    <col min="1" max="1" width="34.0333333333333" customWidth="1"/>
    <col min="2" max="2" width="14.7" customWidth="1"/>
    <col min="3" max="3" width="13.625" customWidth="1"/>
    <col min="4" max="4" width="12.75" customWidth="1"/>
    <col min="5" max="5" width="13.625" customWidth="1"/>
    <col min="6" max="6" width="14.75" customWidth="1"/>
    <col min="7" max="7" width="13.75" customWidth="1"/>
    <col min="8" max="8" width="10.5" customWidth="1"/>
    <col min="9" max="9" width="11.5" customWidth="1"/>
    <col min="10" max="11" width="12.875"/>
    <col min="12" max="12" width="11" customWidth="1"/>
  </cols>
  <sheetData>
    <row r="1" ht="31" customHeight="1" spans="1:1">
      <c r="A1" s="72" t="s">
        <v>0</v>
      </c>
    </row>
    <row r="2" ht="41.1" customHeight="1" spans="1:1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ht="21" customHeight="1" spans="1:14">
      <c r="A3" s="74"/>
      <c r="B3" s="74"/>
      <c r="C3" s="74"/>
      <c r="D3" s="75"/>
      <c r="E3" s="75"/>
      <c r="F3" s="75"/>
      <c r="G3" s="75"/>
      <c r="H3" s="75"/>
      <c r="I3" s="74"/>
      <c r="J3" s="111"/>
      <c r="K3" s="112" t="s">
        <v>2</v>
      </c>
      <c r="L3" s="112"/>
      <c r="M3" s="113"/>
      <c r="N3" s="113"/>
    </row>
    <row r="4" s="71" customFormat="1" spans="1:12">
      <c r="A4" s="76" t="s">
        <v>3</v>
      </c>
      <c r="B4" s="77" t="s">
        <v>4</v>
      </c>
      <c r="C4" s="77"/>
      <c r="D4" s="77"/>
      <c r="E4" s="77" t="s">
        <v>5</v>
      </c>
      <c r="F4" s="77"/>
      <c r="G4" s="77"/>
      <c r="H4" s="77"/>
      <c r="I4" s="114" t="s">
        <v>6</v>
      </c>
      <c r="J4" s="77" t="s">
        <v>7</v>
      </c>
      <c r="K4" s="77"/>
      <c r="L4" s="77"/>
    </row>
    <row r="5" s="71" customFormat="1" spans="1:12">
      <c r="A5" s="76"/>
      <c r="B5" s="77"/>
      <c r="C5" s="77"/>
      <c r="D5" s="77"/>
      <c r="E5" s="77"/>
      <c r="F5" s="77"/>
      <c r="G5" s="77"/>
      <c r="H5" s="77"/>
      <c r="I5" s="114"/>
      <c r="J5" s="77"/>
      <c r="K5" s="77"/>
      <c r="L5" s="77"/>
    </row>
    <row r="6" s="71" customFormat="1" ht="36" customHeight="1" spans="1:12">
      <c r="A6" s="78"/>
      <c r="B6" s="77" t="s">
        <v>8</v>
      </c>
      <c r="C6" s="77" t="s">
        <v>9</v>
      </c>
      <c r="D6" s="77" t="s">
        <v>10</v>
      </c>
      <c r="E6" s="77" t="s">
        <v>8</v>
      </c>
      <c r="F6" s="79" t="s">
        <v>11</v>
      </c>
      <c r="G6" s="77" t="s">
        <v>9</v>
      </c>
      <c r="H6" s="77" t="s">
        <v>10</v>
      </c>
      <c r="I6" s="115"/>
      <c r="J6" s="116" t="s">
        <v>8</v>
      </c>
      <c r="K6" s="116" t="s">
        <v>9</v>
      </c>
      <c r="L6" s="116" t="s">
        <v>10</v>
      </c>
    </row>
    <row r="7" ht="35.1" customHeight="1" spans="1:12">
      <c r="A7" s="80" t="s">
        <v>12</v>
      </c>
      <c r="B7" s="81">
        <f t="shared" ref="B7:C7" si="0">B8+B9+B12+B10+B13+B16+B11+B14+B15</f>
        <v>5139064.68</v>
      </c>
      <c r="C7" s="81">
        <f>C8+C9+C12+C10+C13+C16+C11+C14+C15</f>
        <v>5077535.59</v>
      </c>
      <c r="D7" s="82">
        <f t="shared" ref="D7:D11" si="1">(B7-C7)/C7</f>
        <v>0.012117904229205</v>
      </c>
      <c r="E7" s="83">
        <f t="shared" ref="E7:G7" si="2">E8+E9+E12+E10+E13+E16+E11+E14+E15</f>
        <v>3668239.79</v>
      </c>
      <c r="F7" s="84">
        <f>F8+F9+F12+F10+F13+F16+F11+F14+F15</f>
        <v>2943188.36</v>
      </c>
      <c r="G7" s="85">
        <f>G8+G9+G12+G10+G13+G16+G11+G14+G15</f>
        <v>3418140.42</v>
      </c>
      <c r="H7" s="86">
        <f t="shared" ref="H7:H11" si="3">(E7-G7)/G7</f>
        <v>0.0731682550361697</v>
      </c>
      <c r="I7" s="86">
        <f>E7/B7</f>
        <v>0.713795217304017</v>
      </c>
      <c r="J7" s="81">
        <f>J8+J9+J12+J10+J13+J16+J11+J14+J15</f>
        <v>1470824.88</v>
      </c>
      <c r="K7" s="83">
        <f>K8+K9+K12+K10+K13+K16+K11+K14+K15</f>
        <v>1659396.17</v>
      </c>
      <c r="L7" s="86">
        <f t="shared" ref="L7:L11" si="4">(J7-K7)/K7</f>
        <v>-0.113638498996897</v>
      </c>
    </row>
    <row r="8" ht="35.1" customHeight="1" spans="1:12">
      <c r="A8" s="87" t="s">
        <v>13</v>
      </c>
      <c r="B8" s="88">
        <v>2234252</v>
      </c>
      <c r="C8" s="89">
        <v>2087396</v>
      </c>
      <c r="D8" s="90">
        <f>(B8-C8)/C8</f>
        <v>0.0703536846865664</v>
      </c>
      <c r="E8" s="91">
        <v>1720946</v>
      </c>
      <c r="F8" s="15">
        <v>1500235</v>
      </c>
      <c r="G8" s="15">
        <v>1644143</v>
      </c>
      <c r="H8" s="92">
        <f>(E8-G8)/G8</f>
        <v>0.046713090041438</v>
      </c>
      <c r="I8" s="93">
        <f t="shared" ref="I8:I16" si="5">E8/B8</f>
        <v>0.770255996190224</v>
      </c>
      <c r="J8" s="117">
        <v>513306</v>
      </c>
      <c r="K8" s="65">
        <v>443253</v>
      </c>
      <c r="L8" s="93">
        <f>(J8-K8)/K8</f>
        <v>0.158042923567353</v>
      </c>
    </row>
    <row r="9" ht="35.1" customHeight="1" spans="1:12">
      <c r="A9" s="87" t="s">
        <v>14</v>
      </c>
      <c r="B9" s="18">
        <v>2218530</v>
      </c>
      <c r="C9" s="18">
        <v>2437777</v>
      </c>
      <c r="D9" s="93">
        <f>(B9-C9)/C9</f>
        <v>-0.0899372666162656</v>
      </c>
      <c r="E9" s="18">
        <v>1475482</v>
      </c>
      <c r="F9" s="18">
        <v>1110922</v>
      </c>
      <c r="G9" s="18">
        <v>1417575</v>
      </c>
      <c r="H9" s="93">
        <f>(E9-G9)/G9</f>
        <v>0.0408493377775426</v>
      </c>
      <c r="I9" s="93">
        <f>E9/B9</f>
        <v>0.665071916990079</v>
      </c>
      <c r="J9" s="18">
        <v>743048</v>
      </c>
      <c r="K9" s="18">
        <v>1020202</v>
      </c>
      <c r="L9" s="93">
        <f>(J9-K9)/K9</f>
        <v>-0.271665807359719</v>
      </c>
    </row>
    <row r="10" ht="35.1" customHeight="1" spans="1:12">
      <c r="A10" s="87" t="s">
        <v>15</v>
      </c>
      <c r="B10" s="21">
        <v>163060</v>
      </c>
      <c r="C10" s="21">
        <v>178746</v>
      </c>
      <c r="D10" s="90">
        <f>(B10-C10)/C10</f>
        <v>-0.087755809920222</v>
      </c>
      <c r="E10" s="21">
        <v>110280</v>
      </c>
      <c r="F10" s="21">
        <v>95967</v>
      </c>
      <c r="G10" s="21">
        <v>122492</v>
      </c>
      <c r="H10" s="93">
        <f>(E10-G10)/G10</f>
        <v>-0.0996963066975803</v>
      </c>
      <c r="I10" s="93">
        <f>E10/B10</f>
        <v>0.676315466699375</v>
      </c>
      <c r="J10" s="21">
        <v>52780</v>
      </c>
      <c r="K10" s="21">
        <v>56254</v>
      </c>
      <c r="L10" s="93">
        <f>(J10-K10)/K10</f>
        <v>-0.0617556084900629</v>
      </c>
    </row>
    <row r="11" ht="35.1" customHeight="1" spans="1:12">
      <c r="A11" s="87" t="s">
        <v>16</v>
      </c>
      <c r="B11" s="94">
        <v>131259</v>
      </c>
      <c r="C11" s="22">
        <v>64436</v>
      </c>
      <c r="D11" s="90">
        <f>(B11-C11)/C11</f>
        <v>1.03704450928053</v>
      </c>
      <c r="E11" s="22">
        <v>89466</v>
      </c>
      <c r="F11" s="95">
        <v>68146</v>
      </c>
      <c r="G11" s="22">
        <v>28396</v>
      </c>
      <c r="H11" s="93">
        <f>(E11-G11)/G11</f>
        <v>2.15065502183406</v>
      </c>
      <c r="I11" s="93">
        <f>E11/B11</f>
        <v>0.681598976070212</v>
      </c>
      <c r="J11" s="54">
        <v>41793</v>
      </c>
      <c r="K11" s="23">
        <v>36041</v>
      </c>
      <c r="L11" s="93">
        <f>(J11-K11)/K11</f>
        <v>0.159596015648844</v>
      </c>
    </row>
    <row r="12" ht="35.1" customHeight="1" spans="1:12">
      <c r="A12" s="87" t="s">
        <v>17</v>
      </c>
      <c r="B12" s="96" t="s">
        <v>18</v>
      </c>
      <c r="C12" s="96" t="s">
        <v>19</v>
      </c>
      <c r="D12" s="90">
        <f t="shared" ref="D12:D16" si="6">(B12-C12)/C12</f>
        <v>0.122764227642276</v>
      </c>
      <c r="E12" s="96" t="s">
        <v>20</v>
      </c>
      <c r="F12" s="97" t="s">
        <v>21</v>
      </c>
      <c r="G12" s="96" t="s">
        <v>22</v>
      </c>
      <c r="H12" s="98">
        <f t="shared" ref="H12:H16" si="7">(E12-G12)/G12</f>
        <v>0.145094060220479</v>
      </c>
      <c r="I12" s="93">
        <f>E12/B12</f>
        <v>1.03373623721198</v>
      </c>
      <c r="J12" s="118">
        <v>-5451</v>
      </c>
      <c r="K12" s="119">
        <v>-1954</v>
      </c>
      <c r="L12" s="92">
        <f t="shared" ref="L12:L16" si="8">(J12-K12)/K12</f>
        <v>1.78966223132037</v>
      </c>
    </row>
    <row r="13" ht="35.1" customHeight="1" spans="1:12">
      <c r="A13" s="87" t="s">
        <v>23</v>
      </c>
      <c r="B13" s="88">
        <v>131153</v>
      </c>
      <c r="C13" s="88">
        <v>100741</v>
      </c>
      <c r="D13" s="99">
        <f>(B13-C13)/C13</f>
        <v>0.301883046624512</v>
      </c>
      <c r="E13" s="89">
        <v>50538</v>
      </c>
      <c r="F13" s="100">
        <v>23613</v>
      </c>
      <c r="G13" s="89">
        <v>21381</v>
      </c>
      <c r="H13" s="93">
        <f>(E13-G13)/G13</f>
        <v>1.36368738599691</v>
      </c>
      <c r="I13" s="93">
        <f>E13/B13</f>
        <v>0.385336210380243</v>
      </c>
      <c r="J13" s="117">
        <v>80615</v>
      </c>
      <c r="K13" s="65">
        <v>79360</v>
      </c>
      <c r="L13" s="120">
        <f>(J13-K13)/K13</f>
        <v>0.0158140120967742</v>
      </c>
    </row>
    <row r="14" ht="35.1" customHeight="1" spans="1:12">
      <c r="A14" s="87" t="s">
        <v>24</v>
      </c>
      <c r="B14" s="96" t="s">
        <v>25</v>
      </c>
      <c r="C14" s="96" t="s">
        <v>26</v>
      </c>
      <c r="D14" s="101">
        <f>(B14-C14)/C14</f>
        <v>0.739734464246041</v>
      </c>
      <c r="E14" s="96" t="s">
        <v>27</v>
      </c>
      <c r="F14" s="97" t="s">
        <v>28</v>
      </c>
      <c r="G14" s="96" t="s">
        <v>29</v>
      </c>
      <c r="H14" s="102">
        <f>(E14-G14)/G14</f>
        <v>0.634204012147456</v>
      </c>
      <c r="I14" s="93">
        <f>E14/B14</f>
        <v>0.457940972558993</v>
      </c>
      <c r="J14" s="118">
        <v>30179.57</v>
      </c>
      <c r="K14" s="119">
        <v>16400.85</v>
      </c>
      <c r="L14" s="101">
        <f>(J14-K14)/K14</f>
        <v>0.840122310733895</v>
      </c>
    </row>
    <row r="15" ht="35.1" customHeight="1" spans="1:12">
      <c r="A15" s="103" t="s">
        <v>30</v>
      </c>
      <c r="B15" s="104" t="s">
        <v>31</v>
      </c>
      <c r="C15" s="105" t="s">
        <v>32</v>
      </c>
      <c r="D15" s="93">
        <f>(B15-C15)/C15</f>
        <v>0.778988827145897</v>
      </c>
      <c r="E15" s="105" t="s">
        <v>33</v>
      </c>
      <c r="F15" s="106">
        <v>0</v>
      </c>
      <c r="G15" s="105" t="s">
        <v>34</v>
      </c>
      <c r="H15" s="93">
        <f>(E15-G15)/G15</f>
        <v>0.377266576454668</v>
      </c>
      <c r="I15" s="93">
        <f>E15/B15</f>
        <v>0.0211383734792126</v>
      </c>
      <c r="J15" s="121" t="s">
        <v>35</v>
      </c>
      <c r="K15" s="28" t="s">
        <v>36</v>
      </c>
      <c r="L15" s="93">
        <f>(J15-K15)/K15</f>
        <v>0.790263459770726</v>
      </c>
    </row>
    <row r="16" ht="35.1" customHeight="1" spans="1:12">
      <c r="A16" s="87" t="s">
        <v>37</v>
      </c>
      <c r="B16" s="107">
        <v>33928</v>
      </c>
      <c r="C16" s="22">
        <v>27114</v>
      </c>
      <c r="D16" s="93">
        <f>(B16-C16)/C16</f>
        <v>0.25130928671535</v>
      </c>
      <c r="E16" s="107">
        <v>28800</v>
      </c>
      <c r="F16" s="108">
        <v>12338</v>
      </c>
      <c r="G16" s="22">
        <v>22540</v>
      </c>
      <c r="H16" s="93">
        <f>(E16-G16)/G16</f>
        <v>0.277728482697427</v>
      </c>
      <c r="I16" s="93">
        <f>E16/B16</f>
        <v>0.84885640179203</v>
      </c>
      <c r="J16" s="22">
        <v>5128</v>
      </c>
      <c r="K16" s="22">
        <v>4574</v>
      </c>
      <c r="L16" s="93">
        <f>(J16-K16)/K16</f>
        <v>0.121119370354176</v>
      </c>
    </row>
    <row r="17" ht="35.1" customHeight="1"/>
    <row r="18" ht="41.1" customHeight="1" spans="7:7">
      <c r="G18" s="109"/>
    </row>
    <row r="19" ht="36" customHeight="1"/>
    <row r="20" spans="1:12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</row>
    <row r="21" ht="27" customHeight="1" spans="1:12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</row>
  </sheetData>
  <mergeCells count="8">
    <mergeCell ref="A2:L2"/>
    <mergeCell ref="D3:H3"/>
    <mergeCell ref="K3:L3"/>
    <mergeCell ref="A4:A6"/>
    <mergeCell ref="I4:I6"/>
    <mergeCell ref="B4:D5"/>
    <mergeCell ref="E4:H5"/>
    <mergeCell ref="J4:L5"/>
  </mergeCells>
  <printOptions horizontalCentered="1"/>
  <pageMargins left="0.393055555555556" right="0.393055555555556" top="0.786805555555556" bottom="0.393055555555556" header="0.511805555555556" footer="0.511805555555556"/>
  <pageSetup paperSize="9" scale="7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1"/>
  <sheetViews>
    <sheetView tabSelected="1" view="pageBreakPreview" zoomScale="70" zoomScaleNormal="70" zoomScaleSheetLayoutView="70" topLeftCell="D1" workbookViewId="0">
      <selection activeCell="U8" sqref="U8"/>
    </sheetView>
  </sheetViews>
  <sheetFormatPr defaultColWidth="9" defaultRowHeight="13.5"/>
  <cols>
    <col min="1" max="1" width="23.8333333333333" style="1" customWidth="1"/>
    <col min="2" max="2" width="15.35" style="1" customWidth="1"/>
    <col min="3" max="3" width="14.6333333333333" style="1" customWidth="1"/>
    <col min="4" max="4" width="15.175" style="1" customWidth="1"/>
    <col min="5" max="5" width="10.175" style="1" customWidth="1"/>
    <col min="6" max="6" width="13.175" style="1" customWidth="1"/>
    <col min="7" max="7" width="14.4583333333333" style="1" customWidth="1"/>
    <col min="8" max="8" width="15.8916666666667" style="1" customWidth="1"/>
    <col min="9" max="9" width="11.9583333333333" style="1" customWidth="1"/>
    <col min="10" max="10" width="10.7083333333333" style="1" customWidth="1"/>
    <col min="11" max="11" width="14.9916666666667" style="1" customWidth="1"/>
    <col min="12" max="12" width="13.925" style="1" customWidth="1"/>
    <col min="13" max="13" width="11.0666666666667" style="1" customWidth="1"/>
    <col min="14" max="15" width="13.3916666666667" style="1" customWidth="1"/>
    <col min="16" max="16" width="13.2083333333333" style="1" customWidth="1"/>
    <col min="17" max="17" width="11.9666666666667" style="1" customWidth="1"/>
    <col min="18" max="18" width="15.175" style="1" customWidth="1"/>
    <col min="19" max="19" width="14.6416666666667" style="1" customWidth="1"/>
    <col min="20" max="20" width="13.5666666666667" style="1" customWidth="1"/>
    <col min="21" max="21" width="13.925" style="1" customWidth="1"/>
    <col min="22" max="16384" width="9" style="1"/>
  </cols>
  <sheetData>
    <row r="1" ht="25.5" spans="1:6">
      <c r="A1" s="2" t="s">
        <v>38</v>
      </c>
      <c r="E1" s="3"/>
      <c r="F1" s="3"/>
    </row>
    <row r="2" spans="1:2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29" customHeight="1" spans="1:21">
      <c r="A4" s="5"/>
      <c r="B4" s="5"/>
      <c r="C4" s="5"/>
      <c r="D4" s="5"/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4" t="s">
        <v>2</v>
      </c>
      <c r="S4" s="64"/>
      <c r="T4" s="64"/>
      <c r="U4" s="64"/>
    </row>
    <row r="5" ht="20" customHeight="1" spans="1:21">
      <c r="A5" s="7" t="s">
        <v>3</v>
      </c>
      <c r="B5" s="7" t="s">
        <v>40</v>
      </c>
      <c r="C5" s="7"/>
      <c r="D5" s="7"/>
      <c r="E5" s="7"/>
      <c r="F5" s="7" t="s">
        <v>41</v>
      </c>
      <c r="G5" s="7"/>
      <c r="H5" s="7"/>
      <c r="I5" s="7"/>
      <c r="J5" s="7" t="s">
        <v>42</v>
      </c>
      <c r="K5" s="7"/>
      <c r="L5" s="7"/>
      <c r="M5" s="7"/>
      <c r="N5" s="7" t="s">
        <v>43</v>
      </c>
      <c r="O5" s="7"/>
      <c r="P5" s="7"/>
      <c r="Q5" s="36"/>
      <c r="R5" s="7" t="s">
        <v>44</v>
      </c>
      <c r="S5" s="7"/>
      <c r="T5" s="7"/>
      <c r="U5" s="7"/>
    </row>
    <row r="6" ht="20" customHeight="1" spans="1:2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4"/>
      <c r="O6" s="34"/>
      <c r="P6" s="7"/>
      <c r="Q6" s="36"/>
      <c r="R6" s="7"/>
      <c r="S6" s="7"/>
      <c r="T6" s="7"/>
      <c r="U6" s="7"/>
    </row>
    <row r="7" ht="40" customHeight="1" spans="1:21">
      <c r="A7" s="7"/>
      <c r="B7" s="7" t="s">
        <v>45</v>
      </c>
      <c r="C7" s="7" t="s">
        <v>8</v>
      </c>
      <c r="D7" s="7" t="s">
        <v>9</v>
      </c>
      <c r="E7" s="7" t="s">
        <v>10</v>
      </c>
      <c r="F7" s="7" t="s">
        <v>45</v>
      </c>
      <c r="G7" s="7" t="s">
        <v>8</v>
      </c>
      <c r="H7" s="7" t="s">
        <v>9</v>
      </c>
      <c r="I7" s="35" t="s">
        <v>10</v>
      </c>
      <c r="J7" s="35" t="s">
        <v>45</v>
      </c>
      <c r="K7" s="7" t="s">
        <v>8</v>
      </c>
      <c r="L7" s="7" t="s">
        <v>46</v>
      </c>
      <c r="M7" s="36" t="s">
        <v>10</v>
      </c>
      <c r="N7" s="7" t="s">
        <v>45</v>
      </c>
      <c r="O7" s="34" t="s">
        <v>8</v>
      </c>
      <c r="P7" s="37" t="s">
        <v>46</v>
      </c>
      <c r="Q7" s="36" t="s">
        <v>10</v>
      </c>
      <c r="R7" s="7" t="s">
        <v>45</v>
      </c>
      <c r="S7" s="7" t="s">
        <v>8</v>
      </c>
      <c r="T7" s="7" t="s">
        <v>46</v>
      </c>
      <c r="U7" s="7" t="s">
        <v>10</v>
      </c>
    </row>
    <row r="8" ht="40" customHeight="1" spans="1:21">
      <c r="A8" s="8" t="s">
        <v>12</v>
      </c>
      <c r="B8" s="9">
        <f t="shared" ref="B8:D8" si="0">B9+B10+B13+B11+B14+B17+B12+B15+B16</f>
        <v>325546.77</v>
      </c>
      <c r="C8" s="10">
        <f>C9+C10+C13+C11+C14+C17+C12+C15+C16</f>
        <v>2791255.91</v>
      </c>
      <c r="D8" s="9">
        <f>D9+D10+D13+D11+D14+D17+D12+D15+D16</f>
        <v>2468083.7</v>
      </c>
      <c r="E8" s="11">
        <f t="shared" ref="E8:E12" si="1">(C8-D8)/D8</f>
        <v>0.130940539010083</v>
      </c>
      <c r="F8" s="12">
        <f t="shared" ref="F8:H8" si="2">F9+F10+F13+F11+F14+F17+F12+F15+F16</f>
        <v>300853.4</v>
      </c>
      <c r="G8" s="13">
        <f>G9+G10+G13+G11+G14+G17+G12+G15+G16</f>
        <v>2633066.16</v>
      </c>
      <c r="H8" s="13">
        <f>H9+H10+H13+H11+H14+H17+H12+H15+H16</f>
        <v>2321671.97</v>
      </c>
      <c r="I8" s="38">
        <f t="shared" ref="I8:I12" si="3">(G8-H8)/H8</f>
        <v>0.134124972874613</v>
      </c>
      <c r="J8" s="39">
        <f t="shared" ref="J8:L8" si="4">J9+J10+J13+J11+J14+J17+J12+J15+J16</f>
        <v>1234.57</v>
      </c>
      <c r="K8" s="13">
        <f>K9+K10+K13+K11+K14+K17+K12+K15+K16</f>
        <v>11800.23</v>
      </c>
      <c r="L8" s="13">
        <f>L9+L10+L13+L11+L14+L17+L12+L15+L16</f>
        <v>12216.07</v>
      </c>
      <c r="M8" s="40">
        <f t="shared" ref="M8:M13" si="5">(K8-L8)/L8</f>
        <v>-0.0340404074305403</v>
      </c>
      <c r="N8" s="10">
        <f t="shared" ref="N8:P8" si="6">N9+N10+N13+N11+N14+N17+N12+N15+N16</f>
        <v>5143.91</v>
      </c>
      <c r="O8" s="41">
        <f>O9+O10+O13+O11+O14+O17+O12+O15+O16</f>
        <v>15596.09</v>
      </c>
      <c r="P8" s="42">
        <f>P9+P10+P13+P11+P14+P17+P12+P15+P16</f>
        <v>-5541.15</v>
      </c>
      <c r="Q8" s="20">
        <f>-(O8-P8)/P8</f>
        <v>3.81459444339171</v>
      </c>
      <c r="R8" s="13">
        <f t="shared" ref="R8:T8" si="7">R9+R10+R13+R11+R14+R17+R12+R15+R16</f>
        <v>5135.91</v>
      </c>
      <c r="S8" s="13">
        <f>S9+S10+S13+S11+S14+S17+S12+S15+S16</f>
        <v>8543.78</v>
      </c>
      <c r="T8" s="13">
        <f>T9+T10+T13+T11+T14+T17+T12+T15+T16</f>
        <v>-7906.69</v>
      </c>
      <c r="U8" s="40">
        <f>-(S8-T8)/T8</f>
        <v>2.08057606912627</v>
      </c>
    </row>
    <row r="9" ht="40" customHeight="1" spans="1:21">
      <c r="A9" s="14" t="s">
        <v>13</v>
      </c>
      <c r="B9" s="15">
        <v>316774</v>
      </c>
      <c r="C9" s="15">
        <v>2707351</v>
      </c>
      <c r="D9" s="15">
        <v>2377270</v>
      </c>
      <c r="E9" s="16">
        <f>(C9-D9)/D9</f>
        <v>0.138848763497625</v>
      </c>
      <c r="F9" s="17">
        <v>295177</v>
      </c>
      <c r="G9" s="17">
        <v>2563990</v>
      </c>
      <c r="H9" s="17">
        <v>2245961</v>
      </c>
      <c r="I9" s="43">
        <f>(G9-H9)/H9</f>
        <v>0.141600410692795</v>
      </c>
      <c r="J9" s="44">
        <v>1121</v>
      </c>
      <c r="K9" s="15">
        <v>9341</v>
      </c>
      <c r="L9" s="15">
        <v>8955</v>
      </c>
      <c r="M9" s="45">
        <f>(K9-L9)/L9</f>
        <v>0.0431044109436069</v>
      </c>
      <c r="N9" s="46">
        <v>8781</v>
      </c>
      <c r="O9" s="47">
        <v>62890</v>
      </c>
      <c r="P9" s="48">
        <v>38194</v>
      </c>
      <c r="Q9" s="20">
        <f>(O9-P9)/P9</f>
        <v>0.646593705817668</v>
      </c>
      <c r="R9" s="65">
        <v>8773</v>
      </c>
      <c r="S9" s="65">
        <v>55884</v>
      </c>
      <c r="T9" s="65">
        <v>36537</v>
      </c>
      <c r="U9" s="26">
        <f t="shared" ref="U8:U10" si="8">(S9-T9)/T9</f>
        <v>0.529518022826176</v>
      </c>
    </row>
    <row r="10" ht="40" customHeight="1" spans="1:21">
      <c r="A10" s="14" t="s">
        <v>14</v>
      </c>
      <c r="B10" s="18">
        <v>1478</v>
      </c>
      <c r="C10" s="18">
        <v>17894</v>
      </c>
      <c r="D10" s="19">
        <v>43930</v>
      </c>
      <c r="E10" s="20">
        <f>(C10-D10)/D10</f>
        <v>-0.592670157068063</v>
      </c>
      <c r="F10" s="18">
        <v>846</v>
      </c>
      <c r="G10" s="18">
        <v>9407</v>
      </c>
      <c r="H10" s="18">
        <v>29737</v>
      </c>
      <c r="I10" s="43">
        <f>(G10-H10)/H10</f>
        <v>-0.683660086760601</v>
      </c>
      <c r="J10" s="18">
        <v>10</v>
      </c>
      <c r="K10" s="18">
        <v>1955</v>
      </c>
      <c r="L10" s="18">
        <v>2950</v>
      </c>
      <c r="M10" s="16">
        <f>(K10-L10)/L10</f>
        <v>-0.33728813559322</v>
      </c>
      <c r="N10" s="49">
        <f>-4706</f>
        <v>-4706</v>
      </c>
      <c r="O10" s="50">
        <f>-40826</f>
        <v>-40826</v>
      </c>
      <c r="P10" s="49">
        <v>-33137</v>
      </c>
      <c r="Q10" s="16">
        <f t="shared" ref="Q8:Q10" si="9">-(O10-P10)/P10</f>
        <v>-0.232036696140266</v>
      </c>
      <c r="R10" s="66">
        <v>-4706</v>
      </c>
      <c r="S10" s="18">
        <v>-40826</v>
      </c>
      <c r="T10" s="49">
        <v>-33677</v>
      </c>
      <c r="U10" s="26">
        <f t="shared" ref="U10:U13" si="10">-(S10-T10)/T10</f>
        <v>-0.212281378982688</v>
      </c>
    </row>
    <row r="11" ht="40" customHeight="1" spans="1:21">
      <c r="A11" s="14" t="s">
        <v>15</v>
      </c>
      <c r="B11" s="21">
        <v>428</v>
      </c>
      <c r="C11" s="21">
        <v>4235</v>
      </c>
      <c r="D11" s="22">
        <v>2970</v>
      </c>
      <c r="E11" s="20">
        <f>(C11-D11)/D11</f>
        <v>0.425925925925926</v>
      </c>
      <c r="F11" s="21">
        <v>334</v>
      </c>
      <c r="G11" s="21">
        <v>2634</v>
      </c>
      <c r="H11" s="21">
        <v>2208</v>
      </c>
      <c r="I11" s="43">
        <f>(G11-H11)/H11</f>
        <v>0.192934782608696</v>
      </c>
      <c r="J11" s="21">
        <v>74</v>
      </c>
      <c r="K11" s="21">
        <v>298</v>
      </c>
      <c r="L11" s="21">
        <v>173</v>
      </c>
      <c r="M11" s="51">
        <f>(K11-L11)/L11</f>
        <v>0.722543352601156</v>
      </c>
      <c r="N11" s="52">
        <v>-504</v>
      </c>
      <c r="O11" s="53">
        <v>-2785</v>
      </c>
      <c r="P11" s="53">
        <v>-2973</v>
      </c>
      <c r="Q11" s="20">
        <f t="shared" ref="Q11:Q17" si="11">-(O11-P11)/P11</f>
        <v>0.0632357887655567</v>
      </c>
      <c r="R11" s="67">
        <v>-504</v>
      </c>
      <c r="S11" s="52">
        <v>-2785</v>
      </c>
      <c r="T11" s="53">
        <v>-2973</v>
      </c>
      <c r="U11" s="26">
        <f>-(S11-T11)/T11</f>
        <v>0.0632357887655567</v>
      </c>
    </row>
    <row r="12" ht="40" customHeight="1" spans="1:21">
      <c r="A12" s="14" t="s">
        <v>16</v>
      </c>
      <c r="B12" s="23">
        <v>3439</v>
      </c>
      <c r="C12" s="23">
        <v>17486</v>
      </c>
      <c r="D12" s="23">
        <v>14998</v>
      </c>
      <c r="E12" s="20">
        <f>(C12-D12)/D12</f>
        <v>0.165888785171356</v>
      </c>
      <c r="F12" s="23">
        <v>2156</v>
      </c>
      <c r="G12" s="23">
        <v>14847</v>
      </c>
      <c r="H12" s="23">
        <v>15371</v>
      </c>
      <c r="I12" s="43">
        <f>(G12-H12)/H12</f>
        <v>-0.0340901698002732</v>
      </c>
      <c r="J12" s="23">
        <v>15</v>
      </c>
      <c r="K12" s="23">
        <v>95</v>
      </c>
      <c r="L12" s="23">
        <v>40</v>
      </c>
      <c r="M12" s="26">
        <f>(K12-L12)/L12</f>
        <v>1.375</v>
      </c>
      <c r="N12" s="54">
        <v>1017</v>
      </c>
      <c r="O12" s="23">
        <v>673</v>
      </c>
      <c r="P12" s="23">
        <v>-2032</v>
      </c>
      <c r="Q12" s="20">
        <f>-(O12-P12)/P12</f>
        <v>1.33120078740157</v>
      </c>
      <c r="R12" s="23">
        <v>1017</v>
      </c>
      <c r="S12" s="23">
        <v>647</v>
      </c>
      <c r="T12" s="23">
        <v>-2077</v>
      </c>
      <c r="U12" s="26">
        <f>-(S12-T12)/T12</f>
        <v>1.31150698122292</v>
      </c>
    </row>
    <row r="13" ht="40" customHeight="1" spans="1:21">
      <c r="A13" s="14" t="s">
        <v>17</v>
      </c>
      <c r="B13" s="24" t="s">
        <v>47</v>
      </c>
      <c r="C13" s="24" t="s">
        <v>48</v>
      </c>
      <c r="D13" s="24" t="s">
        <v>49</v>
      </c>
      <c r="E13" s="20">
        <f t="shared" ref="E13:E17" si="12">(C13-D13)/D13</f>
        <v>-0.327828940404361</v>
      </c>
      <c r="F13" s="24" t="s">
        <v>50</v>
      </c>
      <c r="G13" s="24" t="s">
        <v>51</v>
      </c>
      <c r="H13" s="24" t="s">
        <v>52</v>
      </c>
      <c r="I13" s="43">
        <f t="shared" ref="I13:I17" si="13">(G13-H13)/H13</f>
        <v>-0.34538284587578</v>
      </c>
      <c r="J13" s="24" t="s">
        <v>53</v>
      </c>
      <c r="K13" s="24" t="s">
        <v>54</v>
      </c>
      <c r="L13" s="55">
        <v>23</v>
      </c>
      <c r="M13" s="26">
        <f>(K13-L13)/L13</f>
        <v>-0.347826086956522</v>
      </c>
      <c r="N13" s="56" t="s">
        <v>55</v>
      </c>
      <c r="O13" s="57" t="s">
        <v>56</v>
      </c>
      <c r="P13" s="57" t="s">
        <v>57</v>
      </c>
      <c r="Q13" s="68">
        <f>-(O13-P13)/P13</f>
        <v>0.429223744292237</v>
      </c>
      <c r="R13" s="56" t="s">
        <v>55</v>
      </c>
      <c r="S13" s="57" t="s">
        <v>56</v>
      </c>
      <c r="T13" s="24" t="s">
        <v>57</v>
      </c>
      <c r="U13" s="26">
        <f>-(S13-T13)/T13</f>
        <v>0.429223744292237</v>
      </c>
    </row>
    <row r="14" ht="40" customHeight="1" spans="1:21">
      <c r="A14" s="14" t="s">
        <v>23</v>
      </c>
      <c r="B14" s="17">
        <v>111</v>
      </c>
      <c r="C14" s="17">
        <v>336</v>
      </c>
      <c r="D14" s="25">
        <v>0</v>
      </c>
      <c r="E14" s="26">
        <v>0</v>
      </c>
      <c r="F14" s="17">
        <v>-58</v>
      </c>
      <c r="G14" s="17">
        <v>333</v>
      </c>
      <c r="H14" s="17">
        <v>82</v>
      </c>
      <c r="I14" s="26">
        <f>(G14-H14)/H14</f>
        <v>3.0609756097561</v>
      </c>
      <c r="J14" s="17">
        <v>11</v>
      </c>
      <c r="K14" s="17">
        <v>16</v>
      </c>
      <c r="L14" s="17">
        <v>0</v>
      </c>
      <c r="M14" s="26">
        <v>0</v>
      </c>
      <c r="N14" s="58">
        <v>-126</v>
      </c>
      <c r="O14" s="58">
        <v>-671</v>
      </c>
      <c r="P14" s="58">
        <v>-515</v>
      </c>
      <c r="Q14" s="20">
        <f>-(O14-P14)/P14</f>
        <v>-0.302912621359223</v>
      </c>
      <c r="R14" s="58">
        <v>-126</v>
      </c>
      <c r="S14" s="58">
        <v>-671</v>
      </c>
      <c r="T14" s="58">
        <v>-515</v>
      </c>
      <c r="U14" s="26">
        <f>-(S14-T14)/T14</f>
        <v>-0.302912621359223</v>
      </c>
    </row>
    <row r="15" ht="40" customHeight="1" spans="1:21">
      <c r="A15" s="27" t="s">
        <v>24</v>
      </c>
      <c r="B15" s="24" t="s">
        <v>58</v>
      </c>
      <c r="C15" s="24" t="s">
        <v>59</v>
      </c>
      <c r="D15" s="24" t="s">
        <v>60</v>
      </c>
      <c r="E15" s="16">
        <f t="shared" ref="E15:E17" si="14">(C15-D15)/D15</f>
        <v>-0.146592024324845</v>
      </c>
      <c r="F15" s="24" t="s">
        <v>61</v>
      </c>
      <c r="G15" s="24" t="s">
        <v>62</v>
      </c>
      <c r="H15" s="24" t="s">
        <v>63</v>
      </c>
      <c r="I15" s="43">
        <f t="shared" ref="I15:I17" si="15">(G15-H15)/H15</f>
        <v>-0.145374421091274</v>
      </c>
      <c r="J15" s="24" t="s">
        <v>64</v>
      </c>
      <c r="K15" s="24" t="s">
        <v>65</v>
      </c>
      <c r="L15" s="55">
        <v>37.93</v>
      </c>
      <c r="M15" s="26">
        <f t="shared" ref="M15:M17" si="16">(K15-L15)/L15</f>
        <v>0.355918797785394</v>
      </c>
      <c r="N15" s="56" t="s">
        <v>66</v>
      </c>
      <c r="O15" s="57" t="s">
        <v>67</v>
      </c>
      <c r="P15" s="57" t="s">
        <v>68</v>
      </c>
      <c r="Q15" s="68">
        <f t="shared" ref="Q14:Q17" si="17">(O15-P15)/P15</f>
        <v>-1.01886748412797</v>
      </c>
      <c r="R15" s="56" t="s">
        <v>66</v>
      </c>
      <c r="S15" s="57" t="s">
        <v>69</v>
      </c>
      <c r="T15" s="24" t="s">
        <v>70</v>
      </c>
      <c r="U15" s="26">
        <f t="shared" ref="U14:U17" si="18">(S15-T15)/T15</f>
        <v>-1.03835625871538</v>
      </c>
    </row>
    <row r="16" ht="40" customHeight="1" spans="1:21">
      <c r="A16" s="27" t="s">
        <v>30</v>
      </c>
      <c r="B16" s="28" t="s">
        <v>71</v>
      </c>
      <c r="C16" s="28" t="s">
        <v>72</v>
      </c>
      <c r="D16" s="28" t="s">
        <v>73</v>
      </c>
      <c r="E16" s="29">
        <f>(C16-D16)/D16</f>
        <v>85.7845117845118</v>
      </c>
      <c r="F16" s="28" t="s">
        <v>74</v>
      </c>
      <c r="G16" s="28" t="s">
        <v>75</v>
      </c>
      <c r="H16" s="28" t="s">
        <v>73</v>
      </c>
      <c r="I16" s="43">
        <f>(G16-H16)/H16</f>
        <v>23.7441077441077</v>
      </c>
      <c r="J16" s="28" t="s">
        <v>76</v>
      </c>
      <c r="K16" s="28" t="s">
        <v>77</v>
      </c>
      <c r="L16" s="28" t="s">
        <v>78</v>
      </c>
      <c r="M16" s="26">
        <f>(K16-L16)/L16</f>
        <v>97.5714285714286</v>
      </c>
      <c r="N16" s="59" t="s">
        <v>79</v>
      </c>
      <c r="O16" s="60" t="s">
        <v>80</v>
      </c>
      <c r="P16" s="60" t="s">
        <v>81</v>
      </c>
      <c r="Q16" s="68">
        <f>-(O16-P16)/P16</f>
        <v>-6.1557831839522</v>
      </c>
      <c r="R16" s="69" t="s">
        <v>79</v>
      </c>
      <c r="S16" s="28" t="s">
        <v>80</v>
      </c>
      <c r="T16" s="28" t="s">
        <v>81</v>
      </c>
      <c r="U16" s="26">
        <f>-(S16-T16)/T16</f>
        <v>-6.1557831839522</v>
      </c>
    </row>
    <row r="17" ht="40" customHeight="1" spans="1:21">
      <c r="A17" s="14" t="s">
        <v>37</v>
      </c>
      <c r="B17" s="30">
        <v>1040</v>
      </c>
      <c r="C17" s="30">
        <v>29297</v>
      </c>
      <c r="D17" s="30">
        <v>10333</v>
      </c>
      <c r="E17" s="20">
        <f>(C17-D17)/D17</f>
        <v>1.83528500919384</v>
      </c>
      <c r="F17" s="30">
        <v>988</v>
      </c>
      <c r="G17" s="30">
        <v>28409</v>
      </c>
      <c r="H17" s="30">
        <v>9897</v>
      </c>
      <c r="I17" s="43">
        <f>(G17-H17)/H17</f>
        <v>1.87046579771648</v>
      </c>
      <c r="J17" s="30">
        <v>1</v>
      </c>
      <c r="K17" s="30">
        <v>15</v>
      </c>
      <c r="L17" s="30">
        <v>37</v>
      </c>
      <c r="M17" s="26">
        <f>(K17-L17)/L17</f>
        <v>-0.594594594594595</v>
      </c>
      <c r="N17" s="61">
        <v>37</v>
      </c>
      <c r="O17" s="62">
        <v>132</v>
      </c>
      <c r="P17" s="63">
        <v>11</v>
      </c>
      <c r="Q17" s="20">
        <f>(O17-P17)/P17</f>
        <v>11</v>
      </c>
      <c r="R17" s="70">
        <v>37</v>
      </c>
      <c r="S17" s="61">
        <v>132</v>
      </c>
      <c r="T17" s="63">
        <v>11</v>
      </c>
      <c r="U17" s="26">
        <f>(S17-T17)/T17</f>
        <v>11</v>
      </c>
    </row>
    <row r="18" ht="40" customHeight="1" spans="1:1">
      <c r="A18" s="31"/>
    </row>
    <row r="19" ht="40" customHeight="1"/>
    <row r="20" ht="40" customHeight="1"/>
    <row r="21" ht="40" customHeight="1" spans="1:21">
      <c r="A21" s="32"/>
      <c r="B21" s="32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</sheetData>
  <mergeCells count="11">
    <mergeCell ref="F4:I4"/>
    <mergeCell ref="N4:Q4"/>
    <mergeCell ref="R4:U4"/>
    <mergeCell ref="A21:D21"/>
    <mergeCell ref="A5:A7"/>
    <mergeCell ref="B5:E6"/>
    <mergeCell ref="F5:I6"/>
    <mergeCell ref="J5:M6"/>
    <mergeCell ref="N5:Q6"/>
    <mergeCell ref="R5:U6"/>
    <mergeCell ref="A2:U3"/>
  </mergeCells>
  <printOptions horizontalCentered="1"/>
  <pageMargins left="0.275" right="0.275" top="0.629166666666667" bottom="0.511805555555556" header="0.511805555555556" footer="0.511805555555556"/>
  <pageSetup paperSize="9" scale="4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财务表</vt:lpstr>
      <vt:lpstr>经营表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2020-12-09T11:35:05Z</dcterms:created>
  <dcterms:modified xsi:type="dcterms:W3CDTF">2020-12-09T11:45:23Z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